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M:\Common Budget Work Files\CCOC and FACC - Mult Years\CCOC\MONTHLY - 2008-111 Report (Matt)\"/>
    </mc:Choice>
  </mc:AlternateContent>
  <xr:revisionPtr revIDLastSave="0" documentId="8_{D0C71509-43FE-4B66-9095-17DDF8A2D84A}"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75" yWindow="1065" windowWidth="28725" windowHeight="15135"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<sst xmlns="http://schemas.openxmlformats.org/spreadsheetml/2006/main" count="304" uniqueCount="166">
  <si>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</si>
  <si>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</si>
  <si>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</si>
  <si>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</si>
  <si>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</si>
  <si>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</si>
  <si>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</si>
  <si>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</si>
  <si>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</si>
  <si>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</si>
  <si>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</si>
  <si>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</si>
  <si>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</si>
  <si>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</si>
  <si>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</si>
  <si>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</si>
  <si>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</si>
  <si>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</si>
  <si>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</si>
  <si>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</si>
  <si>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</si>
  <si>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</si>
  <si>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</si>
  <si>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</si>
  <si>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</si>
  <si>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</si>
  <si>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</si>
  <si>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</si>
  <si>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</si>
  <si>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</si>
  <si>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</si>
  <si>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</si>
  <si>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</si>
  <si>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</si>
  <si>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</si>
  <si>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</si>
  <si>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</si>
  <si>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</si>
  <si>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</si>
  <si>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</si>
  <si>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</si>
  <si>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</si>
  <si>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</si>
  <si>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</si>
  <si>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</si>
  <si>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</si>
  <si>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</si>
  <si>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</si>
  <si>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</si>
  <si>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</si>
  <si>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</si>
  <si>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</si>
  <si>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</si>
  <si>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</si>
  <si>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</si>
  <si>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</si>
  <si>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</si>
  <si>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</si>
  <si>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</si>
  <si>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</si>
  <si>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</si>
  <si>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</si>
  <si>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</si>
  <si>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</si>
  <si>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</si>
  <si>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</si>
  <si>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</si>
  <si>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</si>
  <si>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</si>
  <si>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</si>
  <si>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</si>
  <si>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</si>
  <si>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</si>
  <si>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</si>
  <si>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</si>
  <si>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</si>
  <si>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</si>
  <si>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</si>
  <si>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</si>
  <si>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</si>
  <si>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</si>
  <si>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</si>
  <si>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</si>
  <si>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</si>
  <si>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</si>
  <si>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</si>
  <si>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</si>
  <si>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</si>
  <si>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</si>
  <si>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</si>
  <si>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</si>
  <si>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</si>
  <si>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</si>
  <si>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</si>
  <si>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</si>
  <si>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</si>
  <si>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</si>
  <si>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</si>
  <si>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</si>
  <si>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</si>
  <si>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</si>
  <si>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</si>
  <si>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</si>
  <si>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</si>
  <si>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</si>
  <si>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</si>
  <si>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</si>
  <si>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</si>
  <si>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</si>
  <si>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</si>
  <si>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</si>
  <si>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</si>
  <si>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</si>
  <si>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</si>
  <si>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</si>
  <si>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</si>
  <si>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</si>
  <si>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</si>
  <si>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</si>
  <si>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</si>
  <si>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</si>
  <si>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</si>
  <si>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</si>
  <si>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</si>
  <si>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</si>
  <si>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</si>
  <si>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</si>
  <si>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</si>
  <si>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</si>
  <si>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</si>
  <si>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</si>
  <si>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</si>
  <si>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</si>
  <si>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</si>
  <si>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</si>
  <si>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</si>
  <si>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</si>
  <si>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</si>
  <si>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</si>
  <si>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</si>
  <si>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</si>
  <si>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</si>
  <si>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</si>
  <si>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</si>
  <si>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</si>
  <si>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</si>
  <si>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</si>
  <si>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</si>
  <si>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</si>
  <si>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</si>
  <si>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</si>
  <si>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</si>
  <si>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</si>
  <si>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</si>
  <si>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</si>
  <si>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</si>
  <si>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</si>
  <si>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</si>
  <si>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</si>
  <si>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</si>
  <si>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</si>
  <si>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</si>
  <si>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</si>
  <si>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</si>
  <si>
    <t>Matthew Lazar</t>
  </si>
  <si>
    <t>mlazar@pascoclerk.com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</si>
</sst>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J4" sqref="J4"/>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t="s">
        <v>54</v>
      </c>
      <c r="E4" s="68"/>
      <c r="F4" s="9"/>
      <c r="G4" s="13" t="s">
        <v>135</v>
      </c>
      <c r="H4" s="58" t="s">
        <v>78</v>
      </c>
      <c r="I4"/>
      <c r="K4" s="13" t="s">
        <v>1</v>
      </c>
      <c r="L4" s="57">
        <v>1</v>
      </c>
      <c r="N4" s="1"/>
      <c r="P4" s="65" t="s">
        <v>162</v>
      </c>
      <c r="Q4" s="65"/>
    </row>
    <row r="5" spans="1:17" ht="24" customHeight="1" x14ac:dyDescent="0.2">
      <c r="A5" s="8"/>
      <c r="C5" s="13" t="s">
        <v>71</v>
      </c>
      <c r="D5" s="69" t="s">
        <v>164</v>
      </c>
      <c r="E5" s="69"/>
      <c r="F5" s="9"/>
      <c r="P5" s="65"/>
      <c r="Q5" s="65"/>
    </row>
    <row r="6" spans="1:17" ht="24" customHeight="1" x14ac:dyDescent="0.3">
      <c r="A6" s="8"/>
      <c r="C6" s="13" t="s">
        <v>82</v>
      </c>
      <c r="D6" s="68" t="s">
        <v>165</v>
      </c>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v>3608.28</v>
      </c>
      <c r="F10" s="42">
        <v>1398.54</v>
      </c>
      <c r="G10" s="42">
        <v>2914.34</v>
      </c>
      <c r="H10" s="42">
        <v>4212.63</v>
      </c>
      <c r="I10" s="42">
        <v>4584.8</v>
      </c>
      <c r="J10" s="42"/>
      <c r="K10" s="42"/>
      <c r="L10" s="42"/>
      <c r="M10" s="42"/>
      <c r="N10" s="42"/>
      <c r="O10" s="42"/>
      <c r="P10" s="43"/>
      <c r="Q10" s="36">
        <f>SUM(E10:P10)</f>
        <v>16718.59</v>
      </c>
    </row>
    <row r="11" spans="1:17" ht="24" customHeight="1" x14ac:dyDescent="0.2">
      <c r="B11" s="72" t="s">
        <v>143</v>
      </c>
      <c r="C11" s="73"/>
      <c r="D11" s="54" t="s">
        <v>158</v>
      </c>
      <c r="E11" s="44">
        <v>5502.2</v>
      </c>
      <c r="F11" s="45">
        <v>3920.5</v>
      </c>
      <c r="G11" s="45">
        <v>5363.47</v>
      </c>
      <c r="H11" s="45">
        <v>9369.58</v>
      </c>
      <c r="I11" s="45">
        <v>5756.47</v>
      </c>
      <c r="J11" s="45"/>
      <c r="K11" s="45"/>
      <c r="L11" s="45"/>
      <c r="M11" s="45"/>
      <c r="N11" s="45"/>
      <c r="O11" s="45"/>
      <c r="P11" s="46"/>
      <c r="Q11" s="36">
        <f t="shared" ref="Q11:Q14" si="0">SUM(E11:P11)</f>
        <v>29912.22</v>
      </c>
    </row>
    <row r="12" spans="1:17" ht="24" customHeight="1" x14ac:dyDescent="0.2">
      <c r="B12" s="72" t="s">
        <v>144</v>
      </c>
      <c r="C12" s="73"/>
      <c r="D12" s="54" t="s">
        <v>159</v>
      </c>
      <c r="E12" s="47">
        <v>26235.599999999999</v>
      </c>
      <c r="F12" s="48">
        <v>22891.37</v>
      </c>
      <c r="G12" s="48">
        <v>25820.11</v>
      </c>
      <c r="H12" s="48">
        <v>26629.279999999999</v>
      </c>
      <c r="I12" s="48">
        <v>26536.79</v>
      </c>
      <c r="J12" s="48"/>
      <c r="K12" s="48"/>
      <c r="L12" s="48"/>
      <c r="M12" s="48"/>
      <c r="N12" s="48"/>
      <c r="O12" s="48"/>
      <c r="P12" s="49"/>
      <c r="Q12" s="36">
        <f t="shared" si="0"/>
        <v>128113.15</v>
      </c>
    </row>
    <row r="13" spans="1:17" ht="24" customHeight="1" thickBot="1" x14ac:dyDescent="0.25">
      <c r="B13" s="74" t="s">
        <v>145</v>
      </c>
      <c r="C13" s="75"/>
      <c r="D13" s="55" t="s">
        <v>146</v>
      </c>
      <c r="E13" s="50">
        <v>48803.29</v>
      </c>
      <c r="F13" s="51">
        <v>37347.07</v>
      </c>
      <c r="G13" s="51">
        <v>30369.89</v>
      </c>
      <c r="H13" s="51">
        <v>43980.189999999995</v>
      </c>
      <c r="I13" s="51">
        <v>50930.44999999999</v>
      </c>
      <c r="J13" s="51"/>
      <c r="K13" s="51"/>
      <c r="L13" s="51"/>
      <c r="M13" s="51"/>
      <c r="N13" s="51"/>
      <c r="O13" s="51"/>
      <c r="P13" s="52"/>
      <c r="Q13" s="37">
        <f t="shared" si="0"/>
        <v>211430.88999999998</v>
      </c>
    </row>
    <row r="14" spans="1:17" ht="24" customHeight="1" thickBot="1" x14ac:dyDescent="0.25">
      <c r="B14" s="66" t="s">
        <v>154</v>
      </c>
      <c r="C14" s="67"/>
      <c r="D14" s="67"/>
      <c r="E14" s="32">
        <f t="shared" ref="E14:O14" si="1">SUM(E10:E13)</f>
        <v>84149.37</v>
      </c>
      <c r="F14" s="33">
        <f t="shared" si="1"/>
        <v>65557.48</v>
      </c>
      <c r="G14" s="33">
        <f t="shared" si="1"/>
        <v>64467.81</v>
      </c>
      <c r="H14" s="33">
        <f t="shared" si="1"/>
        <v>84191.679999999993</v>
      </c>
      <c r="I14" s="33">
        <f t="shared" si="1"/>
        <v>87808.50999999998</v>
      </c>
      <c r="J14" s="33">
        <f t="shared" si="1"/>
        <v>0</v>
      </c>
      <c r="K14" s="33">
        <f t="shared" si="1"/>
        <v>0</v>
      </c>
      <c r="L14" s="33">
        <f t="shared" si="1"/>
        <v>0</v>
      </c>
      <c r="M14" s="33">
        <f t="shared" si="1"/>
        <v>0</v>
      </c>
      <c r="N14" s="33">
        <f t="shared" si="1"/>
        <v>0</v>
      </c>
      <c r="O14" s="33">
        <f t="shared" si="1"/>
        <v>0</v>
      </c>
      <c r="P14" s="34">
        <f>SUM(P10:P13)</f>
        <v>0</v>
      </c>
      <c r="Q14" s="38">
        <f t="shared" si="0"/>
        <v>386174.85</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disablePrompts="1"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Pasco</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t="str">
        <f>IF('2008-111'!D5="",1,'2008-111'!D5)</f>
        <v>Matthew Lazar</v>
      </c>
      <c r="G8" s="22">
        <v>7</v>
      </c>
      <c r="H8" s="23"/>
      <c r="I8" s="23"/>
      <c r="J8" s="23"/>
      <c r="K8" s="23"/>
      <c r="L8" s="24"/>
    </row>
    <row r="9" spans="1:12" x14ac:dyDescent="0.25">
      <c r="A9" s="25" t="s">
        <v>100</v>
      </c>
      <c r="B9" s="28" t="str">
        <f>IF('2008-111'!H4="",TEXT(EDATE(B5,-1),"MMM"),'2008-111'!H4)</f>
        <v>February</v>
      </c>
      <c r="C9" s="18" t="str">
        <f>IF('2008-111'!H4="",TEXT(EDATE(B5,-1),"MMMM"),'2008-111'!H4)</f>
        <v>February</v>
      </c>
      <c r="G9" s="22">
        <v>8</v>
      </c>
      <c r="H9" s="23"/>
      <c r="I9" s="23"/>
      <c r="J9" s="23"/>
      <c r="K9" s="23"/>
      <c r="L9" s="24"/>
    </row>
    <row r="10" spans="1:12" x14ac:dyDescent="0.25">
      <c r="A10" s="25" t="s">
        <v>102</v>
      </c>
      <c r="B10" s="18" t="str">
        <f>E1&amp;" "&amp;B1&amp;" "&amp;B9&amp;" Ver"&amp;B8&amp;" "&amp;TEXT(B5,"Mmddyy")&amp;".xlsx"</f>
        <v>Pasco LOF2008-111 February VerMatthew Lazar 112021.xlsx</v>
      </c>
      <c r="G10" s="22">
        <v>9</v>
      </c>
      <c r="H10" s="23"/>
      <c r="I10" s="23"/>
      <c r="J10" s="23"/>
      <c r="K10" s="23"/>
      <c r="L10" s="24"/>
    </row>
    <row r="11" spans="1:12" x14ac:dyDescent="0.25">
      <c r="A11" s="25" t="s">
        <v>104</v>
      </c>
      <c r="B11" s="18" t="str">
        <f>"R:\!CFY2021\Incoming Reports\Ch2008-111LOF\"&amp;C9&amp;"\"</f>
        <v>R:\!CFY2021\Incoming Reports\Ch2008-111LOF\February\</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51</v>
      </c>
      <c r="B21" s="59">
        <v>22</v>
      </c>
      <c r="C21" s="59" t="s">
        <v>123</v>
      </c>
      <c r="D21" s="60" t="s">
        <v>148</v>
      </c>
      <c r="E21" s="60" t="s">
        <v>149</v>
      </c>
      <c r="F21" s="61">
        <f>'2008-111'!E10</f>
        <v>3608.28</v>
      </c>
      <c r="G21" s="61">
        <f>'2008-111'!F10</f>
        <v>1398.54</v>
      </c>
      <c r="H21" s="61">
        <f>'2008-111'!G10</f>
        <v>2914.34</v>
      </c>
      <c r="I21" s="61">
        <f>'2008-111'!H10</f>
        <v>4212.63</v>
      </c>
      <c r="J21" s="61">
        <f>'2008-111'!I10</f>
        <v>4584.8</v>
      </c>
      <c r="K21" s="61">
        <f>'2008-111'!J10</f>
        <v>0</v>
      </c>
      <c r="L21" s="61">
        <f>'2008-111'!K10</f>
        <v>0</v>
      </c>
      <c r="M21" s="61">
        <f>'2008-111'!L10</f>
        <v>0</v>
      </c>
      <c r="N21" s="61">
        <f>'2008-111'!M10</f>
        <v>0</v>
      </c>
      <c r="O21" s="61">
        <f>'2008-111'!N10</f>
        <v>0</v>
      </c>
      <c r="P21" s="61">
        <f>'2008-111'!O10</f>
        <v>0</v>
      </c>
      <c r="Q21" s="61">
        <f>'2008-111'!P10</f>
        <v>0</v>
      </c>
      <c r="R21" s="61"/>
      <c r="S21" s="59">
        <v>5</v>
      </c>
    </row>
    <row r="22" spans="1:19" x14ac:dyDescent="0.25">
      <c r="A22" s="59">
        <f>A$21</f>
        <v>51</v>
      </c>
      <c r="B22" s="59">
        <f>B$21</f>
        <v>22</v>
      </c>
      <c r="C22" s="59" t="s">
        <v>123</v>
      </c>
      <c r="D22" s="60" t="s">
        <v>148</v>
      </c>
      <c r="E22" s="60" t="s">
        <v>150</v>
      </c>
      <c r="F22" s="61">
        <f>'2008-111'!E11</f>
        <v>5502.2</v>
      </c>
      <c r="G22" s="61">
        <f>'2008-111'!F11</f>
        <v>3920.5</v>
      </c>
      <c r="H22" s="61">
        <f>'2008-111'!G11</f>
        <v>5363.47</v>
      </c>
      <c r="I22" s="61">
        <f>'2008-111'!H11</f>
        <v>9369.58</v>
      </c>
      <c r="J22" s="61">
        <f>'2008-111'!I11</f>
        <v>5756.47</v>
      </c>
      <c r="K22" s="61">
        <f>'2008-111'!J11</f>
        <v>0</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51</v>
      </c>
      <c r="B23" s="59">
        <f t="shared" si="0"/>
        <v>22</v>
      </c>
      <c r="C23" s="59" t="s">
        <v>123</v>
      </c>
      <c r="D23" s="60" t="s">
        <v>148</v>
      </c>
      <c r="E23" s="60" t="s">
        <v>151</v>
      </c>
      <c r="F23" s="61">
        <f>'2008-111'!E12</f>
        <v>26235.599999999999</v>
      </c>
      <c r="G23" s="61">
        <f>'2008-111'!F12</f>
        <v>22891.37</v>
      </c>
      <c r="H23" s="61">
        <f>'2008-111'!G12</f>
        <v>25820.11</v>
      </c>
      <c r="I23" s="61">
        <f>'2008-111'!H12</f>
        <v>26629.279999999999</v>
      </c>
      <c r="J23" s="61">
        <f>'2008-111'!I12</f>
        <v>26536.79</v>
      </c>
      <c r="K23" s="61">
        <f>'2008-111'!J12</f>
        <v>0</v>
      </c>
      <c r="L23" s="61">
        <f>'2008-111'!K12</f>
        <v>0</v>
      </c>
      <c r="M23" s="61">
        <f>'2008-111'!L12</f>
        <v>0</v>
      </c>
      <c r="N23" s="61">
        <f>'2008-111'!M12</f>
        <v>0</v>
      </c>
      <c r="O23" s="61">
        <f>'2008-111'!N12</f>
        <v>0</v>
      </c>
      <c r="P23" s="61">
        <f>'2008-111'!O12</f>
        <v>0</v>
      </c>
      <c r="Q23" s="61">
        <f>'2008-111'!P12</f>
        <v>0</v>
      </c>
      <c r="R23" s="60"/>
      <c r="S23" s="59">
        <v>5</v>
      </c>
    </row>
    <row r="24" spans="1:19" x14ac:dyDescent="0.25">
      <c r="A24" s="59">
        <f t="shared" si="0"/>
        <v>51</v>
      </c>
      <c r="B24" s="59">
        <f t="shared" si="0"/>
        <v>22</v>
      </c>
      <c r="C24" s="59" t="s">
        <v>123</v>
      </c>
      <c r="D24" s="60" t="s">
        <v>148</v>
      </c>
      <c r="E24" s="59" t="s">
        <v>145</v>
      </c>
      <c r="F24" s="61">
        <f>'2008-111'!E13</f>
        <v>48803.29</v>
      </c>
      <c r="G24" s="61">
        <f>'2008-111'!F13</f>
        <v>37347.07</v>
      </c>
      <c r="H24" s="61">
        <f>'2008-111'!G13</f>
        <v>30369.89</v>
      </c>
      <c r="I24" s="61">
        <f>'2008-111'!H13</f>
        <v>43980.189999999995</v>
      </c>
      <c r="J24" s="61">
        <f>'2008-111'!I13</f>
        <v>50930.44999999999</v>
      </c>
      <c r="K24" s="61">
        <f>'2008-111'!J13</f>
        <v>0</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2017-11-13T07:56:40Z</cp:lastPrinted>
  <dcterms:created xsi:type="dcterms:W3CDTF">1996-10-14T23:33:28Z</dcterms:created>
  <dcterms:modified xsi:type="dcterms:W3CDTF">2022-03-17T17:05:23Z</dcterms:modified>
</cp:coreProperties>
</file>